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icaradulescu/upwork/bogdan/zile lucratoare 2025/"/>
    </mc:Choice>
  </mc:AlternateContent>
  <xr:revisionPtr revIDLastSave="0" documentId="13_ncr:1_{D913C2AE-1864-A64D-B989-9B9817940431}" xr6:coauthVersionLast="47" xr6:coauthVersionMax="47" xr10:uidLastSave="{00000000-0000-0000-0000-000000000000}"/>
  <bookViews>
    <workbookView xWindow="240" yWindow="760" windowWidth="28600" windowHeight="17660" xr2:uid="{00000000-000D-0000-FFFF-FFFF00000000}"/>
  </bookViews>
  <sheets>
    <sheet name="Working Days" sheetId="1" r:id="rId1"/>
    <sheet name="Holiday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5" i="1"/>
  <c r="C14" i="1"/>
  <c r="C13" i="1"/>
  <c r="C12" i="1"/>
  <c r="C11" i="1"/>
  <c r="C10" i="1"/>
  <c r="C9" i="1"/>
  <c r="C8" i="1"/>
  <c r="C7" i="1"/>
  <c r="C6" i="1"/>
  <c r="C4" i="1"/>
  <c r="B18" i="1"/>
  <c r="B15" i="1"/>
  <c r="E17" i="1" l="1"/>
  <c r="B17" i="1"/>
  <c r="B16" i="1"/>
  <c r="E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4" i="1"/>
  <c r="B4" i="1"/>
  <c r="D18" i="1"/>
  <c r="E18" i="1" l="1"/>
  <c r="C18" i="1"/>
</calcChain>
</file>

<file path=xl/sharedStrings.xml><?xml version="1.0" encoding="utf-8"?>
<sst xmlns="http://schemas.openxmlformats.org/spreadsheetml/2006/main" count="42" uniqueCount="42">
  <si>
    <t>Month</t>
  </si>
  <si>
    <t>Number of working days</t>
  </si>
  <si>
    <t>Number of business days</t>
  </si>
  <si>
    <t>Number of weekends</t>
  </si>
  <si>
    <t>Working hours monthly</t>
  </si>
  <si>
    <t>Holidays</t>
  </si>
  <si>
    <t>January 1-31</t>
  </si>
  <si>
    <t>March 1-31</t>
  </si>
  <si>
    <t>April 1-30</t>
  </si>
  <si>
    <t>May 1-31</t>
  </si>
  <si>
    <t>June 1-30</t>
  </si>
  <si>
    <t>July 1-31</t>
  </si>
  <si>
    <t>August 1-31</t>
  </si>
  <si>
    <t>September 1-30</t>
  </si>
  <si>
    <t>October 1-31</t>
  </si>
  <si>
    <t>November 1-30</t>
  </si>
  <si>
    <t>December 1-31</t>
  </si>
  <si>
    <t>Total</t>
  </si>
  <si>
    <t xml:space="preserve"> New Year's Day</t>
  </si>
  <si>
    <t>Birthday of Martin Luther King, Jr.</t>
  </si>
  <si>
    <t>Washington’s Birthday</t>
  </si>
  <si>
    <t>Memorial Day</t>
  </si>
  <si>
    <t>Juneteenth National Independence Day</t>
  </si>
  <si>
    <t>Independence Day</t>
  </si>
  <si>
    <t>Labor Day</t>
  </si>
  <si>
    <t>Columbus Day</t>
  </si>
  <si>
    <t>Veterans Day</t>
  </si>
  <si>
    <t>Thanksgiving Day</t>
  </si>
  <si>
    <t>Christmas Day</t>
  </si>
  <si>
    <t>February 1-28</t>
  </si>
  <si>
    <t>Monday, January 20 -Birthday of Martin Luther King, Jr.</t>
  </si>
  <si>
    <t>Monday, February 17 - Washington’s Birthday</t>
  </si>
  <si>
    <t>Monday, May 26 -Memorial Day</t>
  </si>
  <si>
    <t>Monday, September 01 - Labor Day</t>
  </si>
  <si>
    <t>Monday, October 13 - Columbus Day</t>
  </si>
  <si>
    <t>Thursday, November 27 - Thanksgiving Day</t>
  </si>
  <si>
    <t>Working Days 2025 | LeaveBoard.com</t>
  </si>
  <si>
    <t>Wednesday, January 01, New Year's Day</t>
  </si>
  <si>
    <t>Thursday, June 19-Juneteenth National Independence Day</t>
  </si>
  <si>
    <t>Friday, July 04 - Independence Day</t>
  </si>
  <si>
    <t>Tuesday, November 11 - Veterans Day</t>
  </si>
  <si>
    <t>Thursday, December 25 -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</si>
</sst>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/>
      <diagonal/>
    </border>
    <border>
      <left/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/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1" fillId="2" borderId="0" xfId="0" applyFont="1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4" borderId="16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7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3" zoomScale="130" zoomScaleNormal="130" workbookViewId="0">
      <selection activeCell="C11" sqref="C11"/>
    </sheetView>
  </sheetViews>
  <sheetFormatPr baseColWidth="10" defaultColWidth="8.83203125" defaultRowHeight="15" x14ac:dyDescent="0.2"/>
  <cols>
    <col min="1" max="1" width="12.5" customWidth="1"/>
    <col min="2" max="2" width="18.33203125" customWidth="1"/>
    <col min="3" max="3" width="19.83203125" customWidth="1"/>
    <col min="4" max="4" width="18.83203125" customWidth="1"/>
    <col min="5" max="5" width="17.1640625" customWidth="1"/>
    <col min="6" max="6" width="32.83203125" customWidth="1"/>
  </cols>
  <sheetData>
    <row r="1" spans="1:6" ht="27" customHeight="1" x14ac:dyDescent="0.25">
      <c r="B1" s="3" t="s">
        <v>36</v>
      </c>
      <c r="C1" s="3"/>
      <c r="D1" s="3"/>
      <c r="E1" s="3"/>
    </row>
    <row r="3" spans="1:6" ht="35.2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28.5" customHeight="1" x14ac:dyDescent="0.2">
      <c r="A4" s="17" t="s">
        <v>6</v>
      </c>
      <c r="B4" s="27">
        <f>NETWORKDAYS(DATE(2025,1,1),DATE(2025,1,31))</f>
        <v>23</v>
      </c>
      <c r="C4" s="29">
        <f>NETWORKDAYS(DATE(2025,1,1),DATE(2025,1,31), Holidays!A1:A11)</f>
        <v>21</v>
      </c>
      <c r="D4" s="23">
        <v>8</v>
      </c>
      <c r="E4" s="25">
        <f>C4*8</f>
        <v>168</v>
      </c>
      <c r="F4" s="6" t="s">
        <v>37</v>
      </c>
    </row>
    <row r="5" spans="1:6" ht="28.5" customHeight="1" x14ac:dyDescent="0.2">
      <c r="A5" s="18"/>
      <c r="B5" s="28"/>
      <c r="C5" s="30"/>
      <c r="D5" s="24"/>
      <c r="E5" s="26"/>
      <c r="F5" s="7" t="s">
        <v>30</v>
      </c>
    </row>
    <row r="6" spans="1:6" ht="28.5" customHeight="1" x14ac:dyDescent="0.2">
      <c r="A6" s="14" t="s">
        <v>29</v>
      </c>
      <c r="B6" s="14">
        <f>NETWORKDAYS(DATE(2025,2,1),DATE(2025,2,28))</f>
        <v>20</v>
      </c>
      <c r="C6" s="14">
        <f>NETWORKDAYS(DATE(2025,2,1),DATE(2025,2,28), Holidays!A1:A11)</f>
        <v>19</v>
      </c>
      <c r="D6" s="14">
        <v>8</v>
      </c>
      <c r="E6" s="14">
        <f>C6*8</f>
        <v>152</v>
      </c>
      <c r="F6" s="14" t="s">
        <v>31</v>
      </c>
    </row>
    <row r="7" spans="1:6" ht="28.5" customHeight="1" x14ac:dyDescent="0.2">
      <c r="A7" s="8" t="s">
        <v>7</v>
      </c>
      <c r="B7" s="9">
        <f>NETWORKDAYS(DATE(2025,3,1),DATE(2025,3,31))</f>
        <v>21</v>
      </c>
      <c r="C7" s="9">
        <f>NETWORKDAYS(DATE(2025,3,1),DATE(2025,3,31), Holidays!A1:A11)</f>
        <v>21</v>
      </c>
      <c r="D7" s="10">
        <v>10</v>
      </c>
      <c r="E7" s="11">
        <f t="shared" ref="E7:E14" si="0">C7*8</f>
        <v>168</v>
      </c>
      <c r="F7" s="15"/>
    </row>
    <row r="8" spans="1:6" ht="28.5" customHeight="1" x14ac:dyDescent="0.2">
      <c r="A8" s="14" t="s">
        <v>8</v>
      </c>
      <c r="B8" s="14">
        <f>NETWORKDAYS(DATE(2025,4,1),DATE(2025,4,30))</f>
        <v>22</v>
      </c>
      <c r="C8" s="14">
        <f>NETWORKDAYS(DATE(2025,4,1),DATE(2025,4,30), Holidays!A1:A11)</f>
        <v>22</v>
      </c>
      <c r="D8" s="14">
        <v>8</v>
      </c>
      <c r="E8" s="14">
        <f t="shared" si="0"/>
        <v>176</v>
      </c>
      <c r="F8" s="16"/>
    </row>
    <row r="9" spans="1:6" ht="28.5" customHeight="1" x14ac:dyDescent="0.2">
      <c r="A9" s="8" t="s">
        <v>9</v>
      </c>
      <c r="B9" s="9">
        <f>NETWORKDAYS(DATE(2025,5,1),DATE(2025,5,31))</f>
        <v>22</v>
      </c>
      <c r="C9" s="9">
        <f>NETWORKDAYS(DATE(2025,5,1),DATE(2025,5,31), Holidays!A1:A11)</f>
        <v>21</v>
      </c>
      <c r="D9" s="13">
        <v>9</v>
      </c>
      <c r="E9" s="11">
        <f t="shared" si="0"/>
        <v>168</v>
      </c>
      <c r="F9" s="12" t="s">
        <v>32</v>
      </c>
    </row>
    <row r="10" spans="1:6" ht="28.5" customHeight="1" x14ac:dyDescent="0.2">
      <c r="A10" s="14" t="s">
        <v>10</v>
      </c>
      <c r="B10" s="14">
        <f>NETWORKDAYS(DATE(2025,6,1),DATE(2025,6,30))</f>
        <v>21</v>
      </c>
      <c r="C10" s="14">
        <f>NETWORKDAYS(DATE(2025,6,1),DATE(2025,6,30), Holidays!A1:A11)</f>
        <v>20</v>
      </c>
      <c r="D10" s="14">
        <v>9</v>
      </c>
      <c r="E10" s="14">
        <f t="shared" si="0"/>
        <v>160</v>
      </c>
      <c r="F10" s="14" t="s">
        <v>38</v>
      </c>
    </row>
    <row r="11" spans="1:6" ht="28.5" customHeight="1" x14ac:dyDescent="0.2">
      <c r="A11" s="8" t="s">
        <v>11</v>
      </c>
      <c r="B11" s="9">
        <f>NETWORKDAYS(DATE(2025,7,1),DATE(2025,7,31))</f>
        <v>23</v>
      </c>
      <c r="C11" s="9">
        <f>NETWORKDAYS(DATE(2025,7,1),DATE(2025,7,31), Holidays!A1:A11)</f>
        <v>22</v>
      </c>
      <c r="D11" s="13">
        <v>8</v>
      </c>
      <c r="E11" s="11">
        <f t="shared" si="0"/>
        <v>176</v>
      </c>
      <c r="F11" s="12" t="s">
        <v>39</v>
      </c>
    </row>
    <row r="12" spans="1:6" ht="28.5" customHeight="1" x14ac:dyDescent="0.2">
      <c r="A12" s="14" t="s">
        <v>12</v>
      </c>
      <c r="B12" s="14">
        <f>NETWORKDAYS(DATE(2025,8,1),DATE(2025,8,31))</f>
        <v>21</v>
      </c>
      <c r="C12" s="14">
        <f>NETWORKDAYS(DATE(2025,8,1),DATE(2025,8,31), Holidays!A1:A11)</f>
        <v>21</v>
      </c>
      <c r="D12" s="14">
        <v>10</v>
      </c>
      <c r="E12" s="14">
        <f t="shared" si="0"/>
        <v>168</v>
      </c>
      <c r="F12" s="16"/>
    </row>
    <row r="13" spans="1:6" ht="28.5" customHeight="1" x14ac:dyDescent="0.2">
      <c r="A13" s="8" t="s">
        <v>13</v>
      </c>
      <c r="B13" s="9">
        <f>NETWORKDAYS(DATE(2025,9,1),DATE(2025,9,30))</f>
        <v>22</v>
      </c>
      <c r="C13" s="9">
        <f>NETWORKDAYS(DATE(2025,9,1),DATE(2025,9,30), Holidays!A1:A11)</f>
        <v>21</v>
      </c>
      <c r="D13" s="13">
        <v>8</v>
      </c>
      <c r="E13" s="11">
        <f>C13*8</f>
        <v>168</v>
      </c>
      <c r="F13" s="12" t="s">
        <v>33</v>
      </c>
    </row>
    <row r="14" spans="1:6" ht="28.5" customHeight="1" x14ac:dyDescent="0.2">
      <c r="A14" s="14" t="s">
        <v>14</v>
      </c>
      <c r="B14" s="14">
        <f>NETWORKDAYS(DATE(2025,10,1),DATE(2025,10,31))</f>
        <v>23</v>
      </c>
      <c r="C14" s="14">
        <f>NETWORKDAYS(DATE(2025,10,1),DATE(2025,10,31), Holidays!A1:A11)</f>
        <v>22</v>
      </c>
      <c r="D14" s="14">
        <v>8</v>
      </c>
      <c r="E14" s="14">
        <f t="shared" si="0"/>
        <v>176</v>
      </c>
      <c r="F14" s="14" t="s">
        <v>34</v>
      </c>
    </row>
    <row r="15" spans="1:6" ht="28.5" customHeight="1" x14ac:dyDescent="0.2">
      <c r="A15" s="17" t="s">
        <v>15</v>
      </c>
      <c r="B15" s="19">
        <f>NETWORKDAYS(DATE(2025,11,1),DATE(2025,11,30))</f>
        <v>20</v>
      </c>
      <c r="C15" s="21">
        <f>NETWORKDAYS(DATE(2025,11,1),DATE(2025,11,30), Holidays!A1:A11)</f>
        <v>18</v>
      </c>
      <c r="D15" s="23">
        <v>10</v>
      </c>
      <c r="E15" s="25">
        <f>C15*8</f>
        <v>144</v>
      </c>
      <c r="F15" s="6" t="s">
        <v>40</v>
      </c>
    </row>
    <row r="16" spans="1:6" ht="28.5" customHeight="1" x14ac:dyDescent="0.2">
      <c r="A16" s="18"/>
      <c r="B16" s="20">
        <f t="shared" ref="B16" si="1">NETWORKDAYS(DATE(2025,1,1),DATE(2025,1,31))</f>
        <v>23</v>
      </c>
      <c r="C16" s="22"/>
      <c r="D16" s="24"/>
      <c r="E16" s="26"/>
      <c r="F16" s="7" t="s">
        <v>35</v>
      </c>
    </row>
    <row r="17" spans="1:6" ht="28.5" customHeight="1" x14ac:dyDescent="0.2">
      <c r="A17" s="14" t="s">
        <v>16</v>
      </c>
      <c r="B17" s="14">
        <f>NETWORKDAYS(DATE(2025,12,1),DATE(2025,12,31))</f>
        <v>23</v>
      </c>
      <c r="C17" s="14">
        <f>NETWORKDAYS(DATE(2025,12,1),DATE(2025,12,31), Holidays!A1:A11)</f>
        <v>22</v>
      </c>
      <c r="D17" s="14">
        <v>8</v>
      </c>
      <c r="E17" s="14">
        <f>C17*8</f>
        <v>176</v>
      </c>
      <c r="F17" s="14" t="s">
        <v>41</v>
      </c>
    </row>
    <row r="18" spans="1:6" ht="16" x14ac:dyDescent="0.2">
      <c r="A18" s="2" t="s">
        <v>17</v>
      </c>
      <c r="B18" s="2">
        <f>B4+B6+B7+B8+B9+B10+B11+B12+B13+B14+B15+B17</f>
        <v>261</v>
      </c>
      <c r="C18" s="2">
        <f t="shared" ref="C18:E18" si="2">SUM(C4:C17)</f>
        <v>250</v>
      </c>
      <c r="D18" s="2">
        <f t="shared" si="2"/>
        <v>104</v>
      </c>
      <c r="E18" s="2">
        <f t="shared" si="2"/>
        <v>2000</v>
      </c>
      <c r="F18" s="1"/>
    </row>
  </sheetData>
  <mergeCells count="10">
    <mergeCell ref="A4:A5"/>
    <mergeCell ref="B4:B5"/>
    <mergeCell ref="C4:C5"/>
    <mergeCell ref="D4:D5"/>
    <mergeCell ref="E4:E5"/>
    <mergeCell ref="A15:A16"/>
    <mergeCell ref="B15:B16"/>
    <mergeCell ref="C15:C16"/>
    <mergeCell ref="D15:D16"/>
    <mergeCell ref="E15:E16"/>
  </mergeCells>
  <pageMargins left="0.7" right="0.7" top="0.75" bottom="0.75" header="0.3" footer="0.3"/>
  <pageSetup orientation="landscape" r:id="rId1"/>
  <ignoredErrors>
    <ignoredError sqref="A17 A15 A4:A1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2" sqref="B12"/>
    </sheetView>
  </sheetViews>
  <sheetFormatPr baseColWidth="10" defaultColWidth="8.83203125" defaultRowHeight="15" x14ac:dyDescent="0.2"/>
  <cols>
    <col min="1" max="1" width="21.5" style="4" customWidth="1"/>
    <col min="2" max="2" width="53.33203125" customWidth="1"/>
  </cols>
  <sheetData>
    <row r="1" spans="1:2" x14ac:dyDescent="0.2">
      <c r="A1" s="4">
        <v>45658</v>
      </c>
      <c r="B1" t="s">
        <v>18</v>
      </c>
    </row>
    <row r="2" spans="1:2" x14ac:dyDescent="0.2">
      <c r="A2" s="4">
        <v>45677</v>
      </c>
      <c r="B2" t="s">
        <v>19</v>
      </c>
    </row>
    <row r="3" spans="1:2" x14ac:dyDescent="0.2">
      <c r="A3" s="4">
        <v>45705</v>
      </c>
      <c r="B3" t="s">
        <v>20</v>
      </c>
    </row>
    <row r="4" spans="1:2" x14ac:dyDescent="0.2">
      <c r="A4" s="4">
        <v>45803</v>
      </c>
      <c r="B4" t="s">
        <v>21</v>
      </c>
    </row>
    <row r="5" spans="1:2" x14ac:dyDescent="0.2">
      <c r="A5" s="4">
        <v>45827</v>
      </c>
      <c r="B5" t="s">
        <v>22</v>
      </c>
    </row>
    <row r="6" spans="1:2" x14ac:dyDescent="0.2">
      <c r="A6" s="4">
        <v>45842</v>
      </c>
      <c r="B6" t="s">
        <v>23</v>
      </c>
    </row>
    <row r="7" spans="1:2" x14ac:dyDescent="0.2">
      <c r="A7" s="4">
        <v>45901</v>
      </c>
      <c r="B7" t="s">
        <v>24</v>
      </c>
    </row>
    <row r="8" spans="1:2" x14ac:dyDescent="0.2">
      <c r="A8" s="4">
        <v>45943</v>
      </c>
      <c r="B8" t="s">
        <v>25</v>
      </c>
    </row>
    <row r="9" spans="1:2" x14ac:dyDescent="0.2">
      <c r="A9" s="4">
        <v>45972</v>
      </c>
      <c r="B9" t="s">
        <v>26</v>
      </c>
    </row>
    <row r="10" spans="1:2" x14ac:dyDescent="0.2">
      <c r="A10" s="4">
        <v>45988</v>
      </c>
      <c r="B10" t="s">
        <v>27</v>
      </c>
    </row>
    <row r="11" spans="1:2" x14ac:dyDescent="0.2">
      <c r="A11" s="4">
        <v>46016</v>
      </c>
      <c r="B1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Days</vt:lpstr>
      <vt:lpstr>Holidays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M R</cp:lastModifiedBy>
  <cp:lastPrinted>2023-11-08T10:36:25Z</cp:lastPrinted>
  <dcterms:created xsi:type="dcterms:W3CDTF">2023-11-08T10:31:04Z</dcterms:created>
  <dcterms:modified xsi:type="dcterms:W3CDTF">2024-09-17T12:33:41Z</dcterms:modified>
</cp:coreProperties>
</file>